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340" windowHeight="11140" activeTab="0"/>
  </bookViews>
  <sheets>
    <sheet name="PT DM Form" sheetId="1" r:id="rId1"/>
  </sheets>
  <definedNames>
    <definedName name="_xlnm.Print_Area" localSheetId="0">'PT DM Form'!$A$1:$AN$26</definedName>
  </definedNames>
  <calcPr fullCalcOnLoad="1"/>
</workbook>
</file>

<file path=xl/sharedStrings.xml><?xml version="1.0" encoding="utf-8"?>
<sst xmlns="http://schemas.openxmlformats.org/spreadsheetml/2006/main" count="97" uniqueCount="61">
  <si>
    <t>R1</t>
  </si>
  <si>
    <t>R2</t>
  </si>
  <si>
    <t>R3</t>
  </si>
  <si>
    <t>R4</t>
  </si>
  <si>
    <t>R5</t>
  </si>
  <si>
    <t>R6</t>
  </si>
  <si>
    <t>R7</t>
  </si>
  <si>
    <t>R8</t>
  </si>
  <si>
    <t>All</t>
  </si>
  <si>
    <t>Total</t>
  </si>
  <si>
    <t>Have</t>
  </si>
  <si>
    <t>Average Grade</t>
  </si>
  <si>
    <t>Rarity</t>
  </si>
  <si>
    <t>&gt;1000</t>
  </si>
  <si>
    <t>501-1000</t>
  </si>
  <si>
    <t>Need</t>
  </si>
  <si>
    <t>Pre-Turban Bust Half Dollar Die Marriages</t>
  </si>
  <si>
    <t>6+</t>
  </si>
  <si>
    <t>5+</t>
  </si>
  <si>
    <t>6-</t>
  </si>
  <si>
    <t>4+</t>
  </si>
  <si>
    <t>7-</t>
  </si>
  <si>
    <t>5-</t>
  </si>
  <si>
    <t>4-</t>
  </si>
  <si>
    <t>R4-</t>
  </si>
  <si>
    <t>R4+</t>
  </si>
  <si>
    <t>R5-</t>
  </si>
  <si>
    <t>R5+</t>
  </si>
  <si>
    <t>R6-</t>
  </si>
  <si>
    <t>R6+</t>
  </si>
  <si>
    <t>R7-</t>
  </si>
  <si>
    <t>R7+</t>
  </si>
  <si>
    <t>13-18</t>
  </si>
  <si>
    <t>19-24</t>
  </si>
  <si>
    <t>25-30</t>
  </si>
  <si>
    <t>31-46</t>
  </si>
  <si>
    <t>47-63</t>
  </si>
  <si>
    <t>64-80</t>
  </si>
  <si>
    <t>81-120</t>
  </si>
  <si>
    <t>121-160</t>
  </si>
  <si>
    <t>161-200</t>
  </si>
  <si>
    <t>Die Marriages</t>
  </si>
  <si>
    <t>1794</t>
  </si>
  <si>
    <t>1795</t>
  </si>
  <si>
    <t>1796</t>
  </si>
  <si>
    <t>1797</t>
  </si>
  <si>
    <t>1801</t>
  </si>
  <si>
    <t>02</t>
  </si>
  <si>
    <t>1803</t>
  </si>
  <si>
    <t>1805</t>
  </si>
  <si>
    <t>1806</t>
  </si>
  <si>
    <t>1807</t>
  </si>
  <si>
    <t>7+</t>
  </si>
  <si>
    <t>Total Grade Pts</t>
  </si>
  <si>
    <t>201-500</t>
  </si>
  <si>
    <t>–</t>
  </si>
  <si>
    <t>10-12</t>
  </si>
  <si>
    <t>7-9</t>
  </si>
  <si>
    <t>4-6</t>
  </si>
  <si>
    <t>1-3</t>
  </si>
  <si>
    <t>UNK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</si>
</sst>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R.&quot;0"/>
    <numFmt numFmtId="166" formatCode="&quot;O-&quot;0"/>
    <numFmt numFmtId="167" formatCode="##/##"/>
    <numFmt numFmtId="168" formatCode="\1\800"/>
    <numFmt numFmtId="169" formatCode="00/00"/>
    <numFmt numFmtId="170" formatCode="&quot;O-1&quot;@"/>
    <numFmt numFmtId="171" formatCode="&quot;O-1&quot;0#&quot;  &quot;"/>
    <numFmt numFmtId="172" formatCode="dd\-mmm\-yy"/>
    <numFmt numFmtId="173" formatCode="00"/>
    <numFmt numFmtId="174" formatCode="&quot;1&quot;00"/>
    <numFmt numFmtId="175" formatCode="000"/>
    <numFmt numFmtId="176" formatCode="0.000"/>
    <numFmt numFmtId="177" formatCode="\T\-#"/>
    <numFmt numFmtId="178" formatCode="\T\-0.0"/>
  </numFmts>
  <fonts count="16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0"/>
    </font>
    <font>
      <sz val="7"/>
      <color indexed="9"/>
      <name val="Arial"/>
      <family val="2"/>
    </font>
    <font>
      <sz val="9"/>
      <color indexed="9"/>
      <name val="Arial"/>
      <family val="0"/>
    </font>
    <font>
      <sz val="6"/>
      <color indexed="9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0" borderId="7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quotePrefix="1">
      <alignment horizontal="left" vertical="center"/>
    </xf>
    <xf numFmtId="0" fontId="6" fillId="0" borderId="15" xfId="0" applyNumberFormat="1" applyFont="1" applyFill="1" applyBorder="1" applyAlignment="1" quotePrefix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centerContinuous" vertical="center"/>
    </xf>
    <xf numFmtId="1" fontId="0" fillId="0" borderId="7" xfId="0" applyNumberFormat="1" applyBorder="1" applyAlignment="1">
      <alignment horizontal="centerContinuous" vertical="center"/>
    </xf>
    <xf numFmtId="1" fontId="0" fillId="0" borderId="8" xfId="0" applyNumberFormat="1" applyBorder="1" applyAlignment="1">
      <alignment horizontal="centerContinuous" vertical="center"/>
    </xf>
    <xf numFmtId="176" fontId="6" fillId="0" borderId="17" xfId="0" applyNumberFormat="1" applyFont="1" applyFill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176" fontId="0" fillId="0" borderId="18" xfId="0" applyNumberFormat="1" applyBorder="1" applyAlignment="1">
      <alignment horizontal="centerContinuous" vertical="center"/>
    </xf>
    <xf numFmtId="2" fontId="0" fillId="0" borderId="13" xfId="0" applyNumberFormat="1" applyBorder="1" applyAlignment="1">
      <alignment horizontal="centerContinuous" vertical="center"/>
    </xf>
    <xf numFmtId="2" fontId="0" fillId="0" borderId="19" xfId="0" applyNumberFormat="1" applyBorder="1" applyAlignment="1">
      <alignment horizontal="centerContinuous" vertical="center"/>
    </xf>
    <xf numFmtId="2" fontId="6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Border="1" applyAlignment="1">
      <alignment horizontal="centerContinuous" vertical="center"/>
    </xf>
    <xf numFmtId="174" fontId="8" fillId="0" borderId="20" xfId="0" applyNumberFormat="1" applyFont="1" applyFill="1" applyBorder="1" applyAlignment="1">
      <alignment horizontal="center" vertical="center" shrinkToFit="1"/>
    </xf>
    <xf numFmtId="174" fontId="8" fillId="0" borderId="21" xfId="0" applyNumberFormat="1" applyFont="1" applyFill="1" applyBorder="1" applyAlignment="1">
      <alignment horizontal="center" vertical="center" shrinkToFit="1"/>
    </xf>
    <xf numFmtId="174" fontId="8" fillId="0" borderId="22" xfId="0" applyNumberFormat="1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center" vertical="center" shrinkToFit="1"/>
    </xf>
    <xf numFmtId="177" fontId="10" fillId="0" borderId="21" xfId="0" applyNumberFormat="1" applyFont="1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horizontal="center" vertical="center" shrinkToFit="1"/>
    </xf>
    <xf numFmtId="177" fontId="10" fillId="0" borderId="23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174" fontId="8" fillId="0" borderId="24" xfId="0" applyNumberFormat="1" applyFont="1" applyFill="1" applyBorder="1" applyAlignment="1">
      <alignment horizontal="center" vertical="center" shrinkToFit="1"/>
    </xf>
    <xf numFmtId="177" fontId="10" fillId="0" borderId="2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174" fontId="11" fillId="3" borderId="21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horizontal="center" vertical="center" shrinkToFit="1"/>
    </xf>
    <xf numFmtId="0" fontId="13" fillId="3" borderId="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left" vertical="center"/>
    </xf>
    <xf numFmtId="0" fontId="6" fillId="0" borderId="8" xfId="0" applyNumberFormat="1" applyFont="1" applyFill="1" applyBorder="1" applyAlignment="1" quotePrefix="1">
      <alignment horizontal="left" vertical="center"/>
    </xf>
    <xf numFmtId="178" fontId="10" fillId="0" borderId="22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9" fillId="0" borderId="17" xfId="0" applyNumberFormat="1" applyFont="1" applyBorder="1" applyAlignment="1" quotePrefix="1">
      <alignment horizontal="center" vertical="center" shrinkToFit="1"/>
    </xf>
    <xf numFmtId="16" fontId="9" fillId="0" borderId="31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17" xfId="0" applyNumberFormat="1" applyFont="1" applyBorder="1" applyAlignment="1" quotePrefix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 quotePrefix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showGridLines="0" showZeros="0"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40" width="3.140625" style="2" customWidth="1"/>
    <col min="41" max="16384" width="11.00390625" style="2" customWidth="1"/>
  </cols>
  <sheetData>
    <row r="1" spans="1:21" ht="15" customHeight="1">
      <c r="A1" s="1"/>
      <c r="T1" s="21" t="s">
        <v>16</v>
      </c>
      <c r="U1" s="22"/>
    </row>
    <row r="2" spans="1:40" ht="9" customHeight="1">
      <c r="A2" s="26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25"/>
    </row>
    <row r="3" spans="1:39" ht="3" customHeight="1">
      <c r="A3" s="3"/>
      <c r="AM3" s="5"/>
    </row>
    <row r="4" spans="1:40" ht="12.75" customHeight="1">
      <c r="A4" s="23" t="s">
        <v>42</v>
      </c>
      <c r="B4" s="6"/>
      <c r="C4" s="6"/>
      <c r="D4" s="6"/>
      <c r="E4" s="6"/>
      <c r="F4" s="6"/>
      <c r="G4" s="6"/>
      <c r="H4" s="6"/>
      <c r="I4" s="6"/>
      <c r="J4" s="6"/>
      <c r="K4" s="7"/>
      <c r="L4" s="23" t="s">
        <v>43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3"/>
      <c r="AN4" s="14"/>
    </row>
    <row r="5" spans="1:40" ht="12.75" customHeight="1">
      <c r="A5" s="37">
        <v>1</v>
      </c>
      <c r="B5" s="38">
        <f aca="true" t="shared" si="0" ref="B5:K5">A5+1</f>
        <v>2</v>
      </c>
      <c r="C5" s="38">
        <f t="shared" si="0"/>
        <v>3</v>
      </c>
      <c r="D5" s="38">
        <f t="shared" si="0"/>
        <v>4</v>
      </c>
      <c r="E5" s="38">
        <f t="shared" si="0"/>
        <v>5</v>
      </c>
      <c r="F5" s="38">
        <f t="shared" si="0"/>
        <v>6</v>
      </c>
      <c r="G5" s="38">
        <f t="shared" si="0"/>
        <v>7</v>
      </c>
      <c r="H5" s="38">
        <f t="shared" si="0"/>
        <v>8</v>
      </c>
      <c r="I5" s="38">
        <f t="shared" si="0"/>
        <v>9</v>
      </c>
      <c r="J5" s="38">
        <f t="shared" si="0"/>
        <v>10</v>
      </c>
      <c r="K5" s="39">
        <f t="shared" si="0"/>
        <v>11</v>
      </c>
      <c r="L5" s="37">
        <v>1</v>
      </c>
      <c r="M5" s="38">
        <f>L5+1</f>
        <v>2</v>
      </c>
      <c r="N5" s="38">
        <f>M5+1</f>
        <v>3</v>
      </c>
      <c r="O5" s="38">
        <f>N5+1</f>
        <v>4</v>
      </c>
      <c r="P5" s="38">
        <f aca="true" t="shared" si="1" ref="P5:AC5">O5+1</f>
        <v>5</v>
      </c>
      <c r="Q5" s="38">
        <f t="shared" si="1"/>
        <v>6</v>
      </c>
      <c r="R5" s="38">
        <f t="shared" si="1"/>
        <v>7</v>
      </c>
      <c r="S5" s="38">
        <f t="shared" si="1"/>
        <v>8</v>
      </c>
      <c r="T5" s="38">
        <f t="shared" si="1"/>
        <v>9</v>
      </c>
      <c r="U5" s="38">
        <f t="shared" si="1"/>
        <v>10</v>
      </c>
      <c r="V5" s="38">
        <f t="shared" si="1"/>
        <v>11</v>
      </c>
      <c r="W5" s="38">
        <f t="shared" si="1"/>
        <v>12</v>
      </c>
      <c r="X5" s="38">
        <f t="shared" si="1"/>
        <v>13</v>
      </c>
      <c r="Y5" s="38">
        <f t="shared" si="1"/>
        <v>14</v>
      </c>
      <c r="Z5" s="38">
        <f t="shared" si="1"/>
        <v>15</v>
      </c>
      <c r="AA5" s="38">
        <f t="shared" si="1"/>
        <v>16</v>
      </c>
      <c r="AB5" s="38">
        <f t="shared" si="1"/>
        <v>17</v>
      </c>
      <c r="AC5" s="57">
        <f t="shared" si="1"/>
        <v>18</v>
      </c>
      <c r="AD5" s="38">
        <f aca="true" t="shared" si="2" ref="AD5:AM5">AC5+1</f>
        <v>19</v>
      </c>
      <c r="AE5" s="38">
        <f t="shared" si="2"/>
        <v>20</v>
      </c>
      <c r="AF5" s="38">
        <f t="shared" si="2"/>
        <v>21</v>
      </c>
      <c r="AG5" s="38">
        <f t="shared" si="2"/>
        <v>22</v>
      </c>
      <c r="AH5" s="38">
        <f t="shared" si="2"/>
        <v>23</v>
      </c>
      <c r="AI5" s="38">
        <f t="shared" si="2"/>
        <v>24</v>
      </c>
      <c r="AJ5" s="38">
        <f t="shared" si="2"/>
        <v>25</v>
      </c>
      <c r="AK5" s="38">
        <f t="shared" si="2"/>
        <v>26</v>
      </c>
      <c r="AL5" s="38">
        <f t="shared" si="2"/>
        <v>27</v>
      </c>
      <c r="AM5" s="38">
        <f t="shared" si="2"/>
        <v>28</v>
      </c>
      <c r="AN5" s="39">
        <f>AM5+1</f>
        <v>29</v>
      </c>
    </row>
    <row r="6" spans="1:40" ht="12.75" customHeight="1">
      <c r="A6" s="40">
        <v>7</v>
      </c>
      <c r="B6" s="41">
        <v>8</v>
      </c>
      <c r="C6" s="41">
        <v>10</v>
      </c>
      <c r="D6" s="41">
        <v>11</v>
      </c>
      <c r="E6" s="41">
        <v>3</v>
      </c>
      <c r="F6" s="41">
        <v>4</v>
      </c>
      <c r="G6" s="41">
        <v>5</v>
      </c>
      <c r="H6" s="41">
        <v>6</v>
      </c>
      <c r="I6" s="41">
        <v>1</v>
      </c>
      <c r="J6" s="41">
        <v>9</v>
      </c>
      <c r="K6" s="42">
        <v>2</v>
      </c>
      <c r="L6" s="40">
        <v>28</v>
      </c>
      <c r="M6" s="41">
        <v>26</v>
      </c>
      <c r="N6" s="41">
        <v>29</v>
      </c>
      <c r="O6" s="41">
        <v>24</v>
      </c>
      <c r="P6" s="41">
        <v>25</v>
      </c>
      <c r="Q6" s="41">
        <v>30</v>
      </c>
      <c r="R6" s="41">
        <v>31</v>
      </c>
      <c r="S6" s="41">
        <v>17</v>
      </c>
      <c r="T6" s="41">
        <v>16</v>
      </c>
      <c r="U6" s="41">
        <v>21</v>
      </c>
      <c r="V6" s="41">
        <v>19</v>
      </c>
      <c r="W6" s="41">
        <v>20</v>
      </c>
      <c r="X6" s="41">
        <v>14</v>
      </c>
      <c r="Y6" s="41">
        <v>15</v>
      </c>
      <c r="Z6" s="41">
        <v>10</v>
      </c>
      <c r="AA6" s="41">
        <v>11</v>
      </c>
      <c r="AB6" s="41">
        <v>3</v>
      </c>
      <c r="AC6" s="58" t="s">
        <v>55</v>
      </c>
      <c r="AD6" s="41">
        <v>1</v>
      </c>
      <c r="AE6" s="41">
        <v>4</v>
      </c>
      <c r="AF6" s="41">
        <v>2</v>
      </c>
      <c r="AG6" s="41">
        <v>5</v>
      </c>
      <c r="AH6" s="41">
        <v>6</v>
      </c>
      <c r="AI6" s="41">
        <v>12</v>
      </c>
      <c r="AJ6" s="41">
        <v>13</v>
      </c>
      <c r="AK6" s="41">
        <v>22</v>
      </c>
      <c r="AL6" s="41">
        <v>23</v>
      </c>
      <c r="AM6" s="41">
        <v>18</v>
      </c>
      <c r="AN6" s="43">
        <v>7</v>
      </c>
    </row>
    <row r="7" spans="1:40" ht="12.75" customHeight="1">
      <c r="A7" s="44">
        <v>2</v>
      </c>
      <c r="B7" s="45" t="s">
        <v>17</v>
      </c>
      <c r="C7" s="46" t="s">
        <v>18</v>
      </c>
      <c r="D7" s="46">
        <v>4</v>
      </c>
      <c r="E7" s="46" t="s">
        <v>20</v>
      </c>
      <c r="F7" s="46">
        <v>5</v>
      </c>
      <c r="G7" s="53" t="s">
        <v>18</v>
      </c>
      <c r="H7" s="45">
        <v>7</v>
      </c>
      <c r="I7" s="45">
        <v>8</v>
      </c>
      <c r="J7" s="45" t="s">
        <v>21</v>
      </c>
      <c r="K7" s="47">
        <v>8</v>
      </c>
      <c r="L7" s="48" t="s">
        <v>21</v>
      </c>
      <c r="M7" s="46">
        <v>3</v>
      </c>
      <c r="N7" s="46">
        <v>5</v>
      </c>
      <c r="O7" s="46" t="s">
        <v>23</v>
      </c>
      <c r="P7" s="46">
        <v>3</v>
      </c>
      <c r="Q7" s="53" t="s">
        <v>18</v>
      </c>
      <c r="R7" s="46" t="s">
        <v>22</v>
      </c>
      <c r="S7" s="46">
        <v>4</v>
      </c>
      <c r="T7" s="46">
        <v>4</v>
      </c>
      <c r="U7" s="46">
        <v>3</v>
      </c>
      <c r="V7" s="46" t="s">
        <v>20</v>
      </c>
      <c r="W7" s="46">
        <v>4</v>
      </c>
      <c r="X7" s="46">
        <v>3</v>
      </c>
      <c r="Y7" s="45">
        <v>6</v>
      </c>
      <c r="Z7" s="46" t="s">
        <v>20</v>
      </c>
      <c r="AA7" s="46">
        <v>3</v>
      </c>
      <c r="AB7" s="46">
        <v>3</v>
      </c>
      <c r="AC7" s="58" t="s">
        <v>55</v>
      </c>
      <c r="AD7" s="46">
        <v>3</v>
      </c>
      <c r="AE7" s="45">
        <v>6</v>
      </c>
      <c r="AF7" s="46" t="s">
        <v>20</v>
      </c>
      <c r="AG7" s="46">
        <v>5</v>
      </c>
      <c r="AH7" s="45" t="s">
        <v>21</v>
      </c>
      <c r="AI7" s="46">
        <v>5</v>
      </c>
      <c r="AJ7" s="46" t="s">
        <v>23</v>
      </c>
      <c r="AK7" s="46" t="s">
        <v>20</v>
      </c>
      <c r="AL7" s="45" t="s">
        <v>19</v>
      </c>
      <c r="AM7" s="46" t="s">
        <v>18</v>
      </c>
      <c r="AN7" s="49">
        <v>5</v>
      </c>
    </row>
    <row r="8" spans="1:40" ht="12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59" t="s">
        <v>60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3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40" ht="12.75" customHeight="1">
      <c r="A10" s="60" t="s">
        <v>43</v>
      </c>
      <c r="B10" s="13"/>
      <c r="C10" s="13"/>
      <c r="D10" s="61"/>
      <c r="E10" s="23" t="s">
        <v>44</v>
      </c>
      <c r="F10" s="7"/>
      <c r="G10" s="23" t="s">
        <v>45</v>
      </c>
      <c r="H10" s="7"/>
      <c r="I10" s="23" t="s">
        <v>46</v>
      </c>
      <c r="J10" s="7"/>
      <c r="K10" s="24" t="s">
        <v>47</v>
      </c>
      <c r="L10" s="23" t="s">
        <v>48</v>
      </c>
      <c r="M10" s="6"/>
      <c r="N10" s="6"/>
      <c r="O10" s="7"/>
      <c r="P10" s="23" t="s">
        <v>49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23" t="s">
        <v>50</v>
      </c>
      <c r="AE10" s="6"/>
      <c r="AF10" s="6"/>
      <c r="AG10" s="6"/>
      <c r="AH10" s="6"/>
      <c r="AI10" s="6"/>
      <c r="AJ10" s="6"/>
      <c r="AK10" s="6"/>
      <c r="AL10" s="6"/>
      <c r="AM10" s="13"/>
      <c r="AN10" s="14"/>
    </row>
    <row r="11" spans="1:40" ht="12.75" customHeight="1">
      <c r="A11" s="37">
        <f>AN5+1</f>
        <v>30</v>
      </c>
      <c r="B11" s="38">
        <f>A11+1</f>
        <v>31</v>
      </c>
      <c r="C11" s="38">
        <f>B11+1</f>
        <v>32</v>
      </c>
      <c r="D11" s="39">
        <f>C11+1</f>
        <v>33</v>
      </c>
      <c r="E11" s="37">
        <v>1</v>
      </c>
      <c r="F11" s="39">
        <f>E11+1</f>
        <v>2</v>
      </c>
      <c r="G11" s="37">
        <v>1</v>
      </c>
      <c r="H11" s="39">
        <f>G11+1</f>
        <v>2</v>
      </c>
      <c r="I11" s="37">
        <v>1</v>
      </c>
      <c r="J11" s="39">
        <f>I11+1</f>
        <v>2</v>
      </c>
      <c r="K11" s="50">
        <v>1</v>
      </c>
      <c r="L11" s="37">
        <v>1</v>
      </c>
      <c r="M11" s="38">
        <f>L11+1</f>
        <v>2</v>
      </c>
      <c r="N11" s="38">
        <f>M11+1</f>
        <v>3</v>
      </c>
      <c r="O11" s="39">
        <f>N11+1</f>
        <v>4</v>
      </c>
      <c r="P11" s="37">
        <v>1</v>
      </c>
      <c r="Q11" s="38">
        <f>P11+1</f>
        <v>2</v>
      </c>
      <c r="R11" s="38">
        <f>Q11+1</f>
        <v>3</v>
      </c>
      <c r="S11" s="38">
        <f>R11+1</f>
        <v>4</v>
      </c>
      <c r="T11" s="38">
        <f>S11+1</f>
        <v>5</v>
      </c>
      <c r="U11" s="38">
        <f>T11+1</f>
        <v>6</v>
      </c>
      <c r="V11" s="38">
        <f aca="true" t="shared" si="3" ref="V11:AC11">U11+1</f>
        <v>7</v>
      </c>
      <c r="W11" s="38">
        <f t="shared" si="3"/>
        <v>8</v>
      </c>
      <c r="X11" s="38">
        <f t="shared" si="3"/>
        <v>9</v>
      </c>
      <c r="Y11" s="38">
        <f t="shared" si="3"/>
        <v>10</v>
      </c>
      <c r="Z11" s="38">
        <f t="shared" si="3"/>
        <v>11</v>
      </c>
      <c r="AA11" s="38">
        <f t="shared" si="3"/>
        <v>12</v>
      </c>
      <c r="AB11" s="38">
        <f t="shared" si="3"/>
        <v>13</v>
      </c>
      <c r="AC11" s="39">
        <f t="shared" si="3"/>
        <v>14</v>
      </c>
      <c r="AD11" s="37">
        <v>1</v>
      </c>
      <c r="AE11" s="38">
        <f>AD11+1</f>
        <v>2</v>
      </c>
      <c r="AF11" s="38">
        <f>AE11+1</f>
        <v>3</v>
      </c>
      <c r="AG11" s="38">
        <f>AF11+1</f>
        <v>4</v>
      </c>
      <c r="AH11" s="38">
        <f aca="true" t="shared" si="4" ref="AH11:AM11">AG11+1</f>
        <v>5</v>
      </c>
      <c r="AI11" s="38">
        <f t="shared" si="4"/>
        <v>6</v>
      </c>
      <c r="AJ11" s="38">
        <f t="shared" si="4"/>
        <v>7</v>
      </c>
      <c r="AK11" s="38">
        <f t="shared" si="4"/>
        <v>8</v>
      </c>
      <c r="AL11" s="38">
        <f t="shared" si="4"/>
        <v>9</v>
      </c>
      <c r="AM11" s="38">
        <f t="shared" si="4"/>
        <v>10</v>
      </c>
      <c r="AN11" s="39">
        <f>AM11+1</f>
        <v>11</v>
      </c>
    </row>
    <row r="12" spans="1:40" ht="12.75" customHeight="1">
      <c r="A12" s="40">
        <v>8</v>
      </c>
      <c r="B12" s="41">
        <v>9</v>
      </c>
      <c r="C12" s="41">
        <v>27</v>
      </c>
      <c r="D12" s="62">
        <v>4.5</v>
      </c>
      <c r="E12" s="40">
        <v>1</v>
      </c>
      <c r="F12" s="42">
        <v>2</v>
      </c>
      <c r="G12" s="40">
        <v>1</v>
      </c>
      <c r="H12" s="42">
        <v>2</v>
      </c>
      <c r="I12" s="40">
        <v>2</v>
      </c>
      <c r="J12" s="42">
        <v>1</v>
      </c>
      <c r="K12" s="51">
        <v>1</v>
      </c>
      <c r="L12" s="40">
        <v>1</v>
      </c>
      <c r="M12" s="41">
        <v>2</v>
      </c>
      <c r="N12" s="41">
        <v>3</v>
      </c>
      <c r="O12" s="42">
        <v>4</v>
      </c>
      <c r="P12" s="40">
        <v>4</v>
      </c>
      <c r="Q12" s="41">
        <v>5</v>
      </c>
      <c r="R12" s="41">
        <v>11</v>
      </c>
      <c r="S12" s="41">
        <v>10</v>
      </c>
      <c r="T12" s="41">
        <v>12</v>
      </c>
      <c r="U12" s="41">
        <v>13</v>
      </c>
      <c r="V12" s="41">
        <v>7</v>
      </c>
      <c r="W12" s="41">
        <v>9</v>
      </c>
      <c r="X12" s="41">
        <v>14</v>
      </c>
      <c r="Y12" s="41">
        <v>6</v>
      </c>
      <c r="Z12" s="41">
        <v>3</v>
      </c>
      <c r="AA12" s="41">
        <v>2</v>
      </c>
      <c r="AB12" s="41">
        <v>1</v>
      </c>
      <c r="AC12" s="42">
        <v>8</v>
      </c>
      <c r="AD12" s="40">
        <v>6</v>
      </c>
      <c r="AE12" s="41">
        <v>7</v>
      </c>
      <c r="AF12" s="41">
        <v>8</v>
      </c>
      <c r="AG12" s="41">
        <v>1</v>
      </c>
      <c r="AH12" s="41">
        <v>5</v>
      </c>
      <c r="AI12" s="41">
        <v>4</v>
      </c>
      <c r="AJ12" s="41">
        <v>3</v>
      </c>
      <c r="AK12" s="41">
        <v>2</v>
      </c>
      <c r="AL12" s="41">
        <v>15</v>
      </c>
      <c r="AM12" s="41">
        <v>10</v>
      </c>
      <c r="AN12" s="42">
        <v>11</v>
      </c>
    </row>
    <row r="13" spans="1:40" ht="12.75" customHeight="1">
      <c r="A13" s="44" t="s">
        <v>22</v>
      </c>
      <c r="B13" s="46" t="s">
        <v>20</v>
      </c>
      <c r="C13" s="45">
        <v>8</v>
      </c>
      <c r="D13" s="47">
        <v>8</v>
      </c>
      <c r="E13" s="52" t="s">
        <v>22</v>
      </c>
      <c r="F13" s="49" t="s">
        <v>18</v>
      </c>
      <c r="G13" s="52" t="s">
        <v>20</v>
      </c>
      <c r="H13" s="54" t="s">
        <v>19</v>
      </c>
      <c r="I13" s="52">
        <v>2</v>
      </c>
      <c r="J13" s="49">
        <v>4</v>
      </c>
      <c r="K13" s="55">
        <v>2</v>
      </c>
      <c r="L13" s="52">
        <v>3</v>
      </c>
      <c r="M13" s="53" t="s">
        <v>23</v>
      </c>
      <c r="N13" s="53">
        <v>2</v>
      </c>
      <c r="O13" s="49">
        <v>3</v>
      </c>
      <c r="P13" s="52" t="s">
        <v>23</v>
      </c>
      <c r="Q13" s="53">
        <v>3</v>
      </c>
      <c r="R13" s="53">
        <v>5</v>
      </c>
      <c r="S13" s="53" t="s">
        <v>22</v>
      </c>
      <c r="T13" s="53" t="s">
        <v>18</v>
      </c>
      <c r="U13" s="53" t="s">
        <v>23</v>
      </c>
      <c r="V13" s="53">
        <v>5</v>
      </c>
      <c r="W13" s="53">
        <v>5</v>
      </c>
      <c r="X13" s="53" t="s">
        <v>23</v>
      </c>
      <c r="Y13" s="53" t="s">
        <v>18</v>
      </c>
      <c r="Z13" s="53">
        <v>3</v>
      </c>
      <c r="AA13" s="53">
        <v>2</v>
      </c>
      <c r="AB13" s="53" t="s">
        <v>20</v>
      </c>
      <c r="AC13" s="54">
        <v>8</v>
      </c>
      <c r="AD13" s="44">
        <v>3</v>
      </c>
      <c r="AE13" s="46" t="s">
        <v>23</v>
      </c>
      <c r="AF13" s="46">
        <v>2</v>
      </c>
      <c r="AG13" s="46">
        <v>4</v>
      </c>
      <c r="AH13" s="46">
        <v>2</v>
      </c>
      <c r="AI13" s="46">
        <v>3</v>
      </c>
      <c r="AJ13" s="46" t="s">
        <v>20</v>
      </c>
      <c r="AK13" s="45">
        <v>7</v>
      </c>
      <c r="AL13" s="46">
        <v>1</v>
      </c>
      <c r="AM13" s="45" t="s">
        <v>19</v>
      </c>
      <c r="AN13" s="56">
        <v>3</v>
      </c>
    </row>
    <row r="14" spans="1:40" ht="12.75" customHeight="1">
      <c r="A14" s="8"/>
      <c r="B14" s="9"/>
      <c r="C14" s="9"/>
      <c r="D14" s="10"/>
      <c r="E14" s="8"/>
      <c r="F14" s="10"/>
      <c r="G14" s="8"/>
      <c r="H14" s="10"/>
      <c r="I14" s="8"/>
      <c r="J14" s="10"/>
      <c r="K14" s="12"/>
      <c r="L14" s="8"/>
      <c r="M14" s="9"/>
      <c r="N14" s="9"/>
      <c r="O14" s="10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39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 customHeight="1">
      <c r="A16" s="23" t="s">
        <v>50</v>
      </c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3" t="s">
        <v>51</v>
      </c>
      <c r="U16" s="6"/>
      <c r="V16" s="6"/>
      <c r="W16" s="6"/>
      <c r="X16" s="6"/>
      <c r="Y16" s="6"/>
      <c r="Z16" s="6"/>
      <c r="AA16" s="6"/>
      <c r="AB16" s="6"/>
      <c r="AC16" s="13"/>
      <c r="AD16" s="14"/>
      <c r="AF16" s="11"/>
      <c r="AG16" s="11"/>
      <c r="AH16" s="11"/>
      <c r="AI16" s="11"/>
      <c r="AJ16" s="11"/>
      <c r="AK16" s="11"/>
      <c r="AL16" s="11"/>
      <c r="AM16" s="11"/>
    </row>
    <row r="17" spans="1:39" ht="12.75" customHeight="1">
      <c r="A17" s="38">
        <f>AN11+1</f>
        <v>12</v>
      </c>
      <c r="B17" s="38">
        <f>A17+1</f>
        <v>13</v>
      </c>
      <c r="C17" s="38">
        <f aca="true" t="shared" si="5" ref="C17:S17">B17+1</f>
        <v>14</v>
      </c>
      <c r="D17" s="38">
        <f t="shared" si="5"/>
        <v>15</v>
      </c>
      <c r="E17" s="38">
        <f t="shared" si="5"/>
        <v>16</v>
      </c>
      <c r="F17" s="38">
        <f t="shared" si="5"/>
        <v>17</v>
      </c>
      <c r="G17" s="38">
        <f t="shared" si="5"/>
        <v>18</v>
      </c>
      <c r="H17" s="38">
        <f t="shared" si="5"/>
        <v>19</v>
      </c>
      <c r="I17" s="38">
        <f t="shared" si="5"/>
        <v>20</v>
      </c>
      <c r="J17" s="38">
        <f t="shared" si="5"/>
        <v>21</v>
      </c>
      <c r="K17" s="38">
        <f t="shared" si="5"/>
        <v>22</v>
      </c>
      <c r="L17" s="38">
        <f t="shared" si="5"/>
        <v>23</v>
      </c>
      <c r="M17" s="38">
        <f t="shared" si="5"/>
        <v>24</v>
      </c>
      <c r="N17" s="38">
        <f t="shared" si="5"/>
        <v>25</v>
      </c>
      <c r="O17" s="38">
        <f t="shared" si="5"/>
        <v>26</v>
      </c>
      <c r="P17" s="38">
        <f t="shared" si="5"/>
        <v>27</v>
      </c>
      <c r="Q17" s="38">
        <f t="shared" si="5"/>
        <v>28</v>
      </c>
      <c r="R17" s="38">
        <f t="shared" si="5"/>
        <v>29</v>
      </c>
      <c r="S17" s="39">
        <f t="shared" si="5"/>
        <v>30</v>
      </c>
      <c r="T17" s="37">
        <v>1</v>
      </c>
      <c r="U17" s="38">
        <f aca="true" t="shared" si="6" ref="U17:AC17">T17+1</f>
        <v>2</v>
      </c>
      <c r="V17" s="38">
        <f t="shared" si="6"/>
        <v>3</v>
      </c>
      <c r="W17" s="38">
        <f t="shared" si="6"/>
        <v>4</v>
      </c>
      <c r="X17" s="38">
        <f t="shared" si="6"/>
        <v>5</v>
      </c>
      <c r="Y17" s="38">
        <f t="shared" si="6"/>
        <v>6</v>
      </c>
      <c r="Z17" s="38">
        <f t="shared" si="6"/>
        <v>7</v>
      </c>
      <c r="AA17" s="38">
        <f t="shared" si="6"/>
        <v>8</v>
      </c>
      <c r="AB17" s="38">
        <f t="shared" si="6"/>
        <v>9</v>
      </c>
      <c r="AC17" s="38">
        <f t="shared" si="6"/>
        <v>10</v>
      </c>
      <c r="AD17" s="39">
        <f>AC17+5</f>
        <v>15</v>
      </c>
      <c r="AF17" s="15" t="s">
        <v>41</v>
      </c>
      <c r="AG17" s="16"/>
      <c r="AH17" s="16"/>
      <c r="AI17" s="16"/>
      <c r="AJ17" s="16"/>
      <c r="AK17" s="27">
        <f>COUNT(A8:AB8,AD8:AN8,A14:AN14,A20:AD20)</f>
        <v>0</v>
      </c>
      <c r="AL17" s="28"/>
      <c r="AM17" s="29"/>
    </row>
    <row r="18" spans="1:39" ht="12.75" customHeight="1">
      <c r="A18" s="41">
        <v>12</v>
      </c>
      <c r="B18" s="41">
        <v>13</v>
      </c>
      <c r="C18" s="41">
        <v>16</v>
      </c>
      <c r="D18" s="41">
        <v>17</v>
      </c>
      <c r="E18" s="41">
        <v>20</v>
      </c>
      <c r="F18" s="41">
        <v>30</v>
      </c>
      <c r="G18" s="41">
        <v>24</v>
      </c>
      <c r="H18" s="41">
        <v>27</v>
      </c>
      <c r="I18" s="41">
        <v>28</v>
      </c>
      <c r="J18" s="41">
        <v>29</v>
      </c>
      <c r="K18" s="41">
        <v>25</v>
      </c>
      <c r="L18" s="41">
        <v>23</v>
      </c>
      <c r="M18" s="41">
        <v>22</v>
      </c>
      <c r="N18" s="41">
        <v>14</v>
      </c>
      <c r="O18" s="41">
        <v>26</v>
      </c>
      <c r="P18" s="41">
        <v>9</v>
      </c>
      <c r="Q18" s="41">
        <v>19</v>
      </c>
      <c r="R18" s="41">
        <v>21</v>
      </c>
      <c r="S18" s="42">
        <v>18</v>
      </c>
      <c r="T18" s="40">
        <v>7</v>
      </c>
      <c r="U18" s="41">
        <v>8</v>
      </c>
      <c r="V18" s="41">
        <v>11</v>
      </c>
      <c r="W18" s="41">
        <v>9</v>
      </c>
      <c r="X18" s="41">
        <v>4</v>
      </c>
      <c r="Y18" s="41">
        <v>6</v>
      </c>
      <c r="Z18" s="41">
        <v>5</v>
      </c>
      <c r="AA18" s="41">
        <v>1</v>
      </c>
      <c r="AB18" s="41">
        <v>2</v>
      </c>
      <c r="AC18" s="41">
        <v>3</v>
      </c>
      <c r="AD18" s="42">
        <v>10</v>
      </c>
      <c r="AF18" s="17" t="s">
        <v>11</v>
      </c>
      <c r="AG18" s="18"/>
      <c r="AH18" s="18"/>
      <c r="AI18" s="18"/>
      <c r="AJ18" s="18"/>
      <c r="AK18" s="30">
        <f>IF(AK17&gt;0,SUM(A8:AB8,AD8:AN8,A14:AN14,A20:AD20)/AK17,0)</f>
        <v>0</v>
      </c>
      <c r="AL18" s="31"/>
      <c r="AM18" s="32"/>
    </row>
    <row r="19" spans="1:39" ht="12.75" customHeight="1">
      <c r="A19" s="46">
        <v>4</v>
      </c>
      <c r="B19" s="46">
        <v>5</v>
      </c>
      <c r="C19" s="46">
        <v>4</v>
      </c>
      <c r="D19" s="46">
        <v>1</v>
      </c>
      <c r="E19" s="46">
        <v>3</v>
      </c>
      <c r="F19" s="46">
        <v>5</v>
      </c>
      <c r="G19" s="46">
        <v>3</v>
      </c>
      <c r="H19" s="46">
        <v>3</v>
      </c>
      <c r="I19" s="46">
        <v>3</v>
      </c>
      <c r="J19" s="46">
        <v>4</v>
      </c>
      <c r="K19" s="45">
        <v>6</v>
      </c>
      <c r="L19" s="46" t="s">
        <v>22</v>
      </c>
      <c r="M19" s="53" t="s">
        <v>18</v>
      </c>
      <c r="N19" s="46">
        <v>5</v>
      </c>
      <c r="O19" s="45" t="s">
        <v>21</v>
      </c>
      <c r="P19" s="45">
        <v>6</v>
      </c>
      <c r="Q19" s="45">
        <v>8</v>
      </c>
      <c r="R19" s="45">
        <v>8</v>
      </c>
      <c r="S19" s="47">
        <v>8</v>
      </c>
      <c r="T19" s="44">
        <v>5</v>
      </c>
      <c r="U19" s="46">
        <v>2</v>
      </c>
      <c r="V19" s="46">
        <v>3</v>
      </c>
      <c r="W19" s="46" t="s">
        <v>22</v>
      </c>
      <c r="X19" s="46">
        <v>1</v>
      </c>
      <c r="Y19" s="46">
        <v>3</v>
      </c>
      <c r="Z19" s="46">
        <v>5</v>
      </c>
      <c r="AA19" s="46" t="s">
        <v>23</v>
      </c>
      <c r="AB19" s="46" t="s">
        <v>23</v>
      </c>
      <c r="AC19" s="46">
        <v>2</v>
      </c>
      <c r="AD19" s="47" t="s">
        <v>52</v>
      </c>
      <c r="AF19" s="19" t="s">
        <v>53</v>
      </c>
      <c r="AG19" s="20"/>
      <c r="AH19" s="20"/>
      <c r="AI19" s="20"/>
      <c r="AJ19" s="20"/>
      <c r="AK19" s="89">
        <f>AK17*AK18/100</f>
        <v>0</v>
      </c>
      <c r="AL19" s="33"/>
      <c r="AM19" s="34"/>
    </row>
    <row r="20" spans="1:39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  <c r="T20" s="8"/>
      <c r="U20" s="9"/>
      <c r="V20" s="9"/>
      <c r="W20" s="9"/>
      <c r="X20" s="9"/>
      <c r="Y20" s="9"/>
      <c r="Z20" s="9"/>
      <c r="AA20" s="9"/>
      <c r="AB20" s="9"/>
      <c r="AC20" s="9"/>
      <c r="AD20" s="10"/>
      <c r="AF20" s="22"/>
      <c r="AG20" s="22"/>
      <c r="AH20" s="22"/>
      <c r="AI20" s="22"/>
      <c r="AJ20" s="22"/>
      <c r="AK20" s="35"/>
      <c r="AL20" s="36"/>
      <c r="AM20" s="36"/>
    </row>
    <row r="21" spans="1:39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8" ht="12.75" customHeight="1">
      <c r="A22" s="22"/>
      <c r="C22" s="75" t="s">
        <v>12</v>
      </c>
      <c r="D22" s="76"/>
      <c r="E22" s="79" t="s">
        <v>0</v>
      </c>
      <c r="F22" s="80"/>
      <c r="G22" s="79" t="s">
        <v>1</v>
      </c>
      <c r="H22" s="80"/>
      <c r="I22" s="79" t="s">
        <v>2</v>
      </c>
      <c r="J22" s="80"/>
      <c r="K22" s="79" t="s">
        <v>24</v>
      </c>
      <c r="L22" s="80"/>
      <c r="M22" s="79" t="s">
        <v>3</v>
      </c>
      <c r="N22" s="80"/>
      <c r="O22" s="79" t="s">
        <v>25</v>
      </c>
      <c r="P22" s="80"/>
      <c r="Q22" s="79" t="s">
        <v>26</v>
      </c>
      <c r="R22" s="80"/>
      <c r="S22" s="79" t="s">
        <v>4</v>
      </c>
      <c r="T22" s="80"/>
      <c r="U22" s="79" t="s">
        <v>27</v>
      </c>
      <c r="V22" s="80"/>
      <c r="W22" s="79" t="s">
        <v>28</v>
      </c>
      <c r="X22" s="80"/>
      <c r="Y22" s="79" t="s">
        <v>5</v>
      </c>
      <c r="Z22" s="80"/>
      <c r="AA22" s="79" t="s">
        <v>29</v>
      </c>
      <c r="AB22" s="80"/>
      <c r="AC22" s="79" t="s">
        <v>30</v>
      </c>
      <c r="AD22" s="80"/>
      <c r="AE22" s="79" t="s">
        <v>6</v>
      </c>
      <c r="AF22" s="80"/>
      <c r="AG22" s="79" t="s">
        <v>31</v>
      </c>
      <c r="AH22" s="80"/>
      <c r="AI22" s="79" t="s">
        <v>7</v>
      </c>
      <c r="AJ22" s="80"/>
      <c r="AK22" s="85" t="s">
        <v>8</v>
      </c>
      <c r="AL22" s="86"/>
    </row>
    <row r="23" spans="1:38" ht="9" customHeight="1">
      <c r="A23" s="65"/>
      <c r="C23" s="77"/>
      <c r="D23" s="78"/>
      <c r="E23" s="83" t="s">
        <v>13</v>
      </c>
      <c r="F23" s="84"/>
      <c r="G23" s="83" t="s">
        <v>14</v>
      </c>
      <c r="H23" s="84"/>
      <c r="I23" s="83" t="s">
        <v>54</v>
      </c>
      <c r="J23" s="84"/>
      <c r="K23" s="83" t="s">
        <v>40</v>
      </c>
      <c r="L23" s="84"/>
      <c r="M23" s="83" t="s">
        <v>39</v>
      </c>
      <c r="N23" s="84"/>
      <c r="O23" s="83" t="s">
        <v>38</v>
      </c>
      <c r="P23" s="84"/>
      <c r="Q23" s="83" t="s">
        <v>37</v>
      </c>
      <c r="R23" s="84"/>
      <c r="S23" s="83" t="s">
        <v>36</v>
      </c>
      <c r="T23" s="84"/>
      <c r="U23" s="83" t="s">
        <v>35</v>
      </c>
      <c r="V23" s="84"/>
      <c r="W23" s="83" t="s">
        <v>34</v>
      </c>
      <c r="X23" s="84"/>
      <c r="Y23" s="83" t="s">
        <v>33</v>
      </c>
      <c r="Z23" s="84"/>
      <c r="AA23" s="83" t="s">
        <v>32</v>
      </c>
      <c r="AB23" s="84"/>
      <c r="AC23" s="73" t="s">
        <v>56</v>
      </c>
      <c r="AD23" s="74"/>
      <c r="AE23" s="73" t="s">
        <v>57</v>
      </c>
      <c r="AF23" s="74"/>
      <c r="AG23" s="73" t="s">
        <v>58</v>
      </c>
      <c r="AH23" s="74"/>
      <c r="AI23" s="81" t="s">
        <v>59</v>
      </c>
      <c r="AJ23" s="82"/>
      <c r="AK23" s="87"/>
      <c r="AL23" s="88"/>
    </row>
    <row r="24" spans="1:38" ht="12.75" customHeight="1">
      <c r="A24" s="22"/>
      <c r="C24" s="72" t="s">
        <v>9</v>
      </c>
      <c r="D24" s="69"/>
      <c r="E24" s="68">
        <f>COUNTIF(A7:AN7,1)+COUNTIF(A13:AN13,1)+COUNTIF(A19:AD19,1)</f>
        <v>3</v>
      </c>
      <c r="F24" s="69"/>
      <c r="G24" s="68">
        <f>COUNTIF(A7:AN7,"2")+COUNTIF(A13:AN13,"2")+COUNTIF(A19:AD19,"2")</f>
        <v>9</v>
      </c>
      <c r="H24" s="69"/>
      <c r="I24" s="68">
        <f>COUNTIF(A7:AN7,"3")+COUNTIF(A13:AN13,"3")+COUNTIF(A19:AD19,"3")</f>
        <v>20</v>
      </c>
      <c r="J24" s="69"/>
      <c r="K24" s="68">
        <f>COUNTIF(A7:AN7,"4-")+COUNTIF(A13:AN13,"4-")+COUNTIF(A19:AD19,"4-")</f>
        <v>9</v>
      </c>
      <c r="L24" s="69"/>
      <c r="M24" s="68">
        <f>COUNTIF(A7:AN7,"4")+COUNTIF(A13:AN13,"4")+COUNTIF(A19:AD19,"4")</f>
        <v>9</v>
      </c>
      <c r="N24" s="69"/>
      <c r="O24" s="68">
        <f>COUNTIF(A7:AN7,"4+")+COUNTIF(A13:AN13,"4+")+COUNTIF(A19:AD19,"4+")</f>
        <v>9</v>
      </c>
      <c r="P24" s="69"/>
      <c r="Q24" s="68">
        <f>COUNTIF(A7:AN7,"5-")+COUNTIF(A13:AN13,"5-")+COUNTIF(A19:AD19,"5-")</f>
        <v>6</v>
      </c>
      <c r="R24" s="69"/>
      <c r="S24" s="68">
        <f>COUNTIF(A7:AN7,"5")+COUNTIF(A13:AN13,"5")+COUNTIF(A19:AD19,"5")</f>
        <v>13</v>
      </c>
      <c r="T24" s="69"/>
      <c r="U24" s="68">
        <f>COUNTIF(A7:AN7,"5+")+COUNTIF(A13:AN13,"5+")+COUNTIF(A19:AD19,"5+")</f>
        <v>8</v>
      </c>
      <c r="V24" s="69"/>
      <c r="W24" s="68">
        <f>COUNTIF(A7:AN7,"6-")+COUNTIF(A13:AN13,"6-")+COUNTIF(A19:AD19,"6-")</f>
        <v>3</v>
      </c>
      <c r="X24" s="69"/>
      <c r="Y24" s="68">
        <f>COUNTIF(A7:AN7,"6")+COUNTIF(A13:AN13,"6")+COUNTIF(A19:AD19,"6")</f>
        <v>4</v>
      </c>
      <c r="Z24" s="69"/>
      <c r="AA24" s="68">
        <f>COUNTIF(A7:AN7,"6+")+COUNTIF(A13:AN13,"6+")+COUNTIF(A19:AD19,"6+")</f>
        <v>1</v>
      </c>
      <c r="AB24" s="69"/>
      <c r="AC24" s="68">
        <f>COUNTIF(A7:AN7,"7-")+COUNTIF(A13:AN13,"7-")+COUNTIF(A19:AD19,"7-")</f>
        <v>4</v>
      </c>
      <c r="AD24" s="69"/>
      <c r="AE24" s="68">
        <f>COUNTIF(A7:AN7,"7")+COUNTIF(A13:AN13,"7")+COUNTIF(A19:AD19,"7")</f>
        <v>2</v>
      </c>
      <c r="AF24" s="69"/>
      <c r="AG24" s="68">
        <f>COUNTIF(A7:AN7,"7+")+COUNTIF(A13:AN13,"7+")+COUNTIF(A19:AD19,"7+")</f>
        <v>1</v>
      </c>
      <c r="AH24" s="69"/>
      <c r="AI24" s="68">
        <f>COUNTIF(A7:AN7,"8")+COUNTIF(A13:AN13,"8")+COUNTIF(A19:AD19,"8")</f>
        <v>8</v>
      </c>
      <c r="AJ24" s="69"/>
      <c r="AK24" s="68">
        <f>SUM(E24:AJ24)</f>
        <v>109</v>
      </c>
      <c r="AL24" s="71"/>
    </row>
    <row r="25" spans="1:38" ht="12.75" customHeight="1">
      <c r="A25" s="22"/>
      <c r="C25" s="72" t="s">
        <v>10</v>
      </c>
      <c r="D25" s="69"/>
      <c r="E25" s="68">
        <f>COUNT(AL14,D20,X20)</f>
        <v>0</v>
      </c>
      <c r="F25" s="69"/>
      <c r="G25" s="68">
        <f>COUNT(A8,I14,K14,N14,AA14,AF14,AH14,U20,AC20)</f>
        <v>0</v>
      </c>
      <c r="H25" s="69"/>
      <c r="I25" s="68">
        <f>COUNT(M8,P8,U8,X8,AA8,AB8,AD8,L14,O14,Q14,Z14,AD14,AI14,AN14,E20,G20,H20,I20,V20,Y20)</f>
        <v>0</v>
      </c>
      <c r="J25" s="69"/>
      <c r="K25" s="68">
        <f>COUNT(O8,AJ8,M14,P14,U14,X14,AE14,AA20,AB20)</f>
        <v>0</v>
      </c>
      <c r="L25" s="69"/>
      <c r="M25" s="68">
        <f>COUNT(D8,S8,T8,W8,J14,AG14,A20,C20,J20)</f>
        <v>0</v>
      </c>
      <c r="N25" s="69"/>
      <c r="O25" s="68">
        <f>COUNT(E8,V8,Z8,AF8,AK8,B14,G14,AB14,AJ14)</f>
        <v>0</v>
      </c>
      <c r="P25" s="69"/>
      <c r="Q25" s="68">
        <f>COUNT(R8,A14,E14,S14,L20,W20)</f>
        <v>0</v>
      </c>
      <c r="R25" s="69"/>
      <c r="S25" s="68">
        <f>COUNT(F8,N8,AG8,AI8,AN8,R14,V14,W14,B20,F20,N20,T20,Z20)</f>
        <v>0</v>
      </c>
      <c r="T25" s="69"/>
      <c r="U25" s="68">
        <f>COUNT(C8,G8,Q8,AM8,F14,T14,Y14,M20)</f>
        <v>0</v>
      </c>
      <c r="V25" s="69"/>
      <c r="W25" s="68">
        <f>COUNT(AL8,H14,AM14)</f>
        <v>0</v>
      </c>
      <c r="X25" s="69"/>
      <c r="Y25" s="68">
        <f>COUNT(Y8,AE8,K20,P20)</f>
        <v>0</v>
      </c>
      <c r="Z25" s="69"/>
      <c r="AA25" s="68">
        <f>COUNT(B8)</f>
        <v>0</v>
      </c>
      <c r="AB25" s="69"/>
      <c r="AC25" s="68">
        <f>COUNT(J8,L8,AH8,O20)</f>
        <v>0</v>
      </c>
      <c r="AD25" s="69"/>
      <c r="AE25" s="68">
        <f>COUNT(H8,AK14)</f>
        <v>0</v>
      </c>
      <c r="AF25" s="69"/>
      <c r="AG25" s="68">
        <f>COUNT(AD20)</f>
        <v>0</v>
      </c>
      <c r="AH25" s="69"/>
      <c r="AI25" s="68">
        <f>COUNT(I8,K8,C14,D14,AC14,Q20,R20,S20)</f>
        <v>0</v>
      </c>
      <c r="AJ25" s="69"/>
      <c r="AK25" s="68">
        <f>SUM(E25:AJ25)</f>
        <v>0</v>
      </c>
      <c r="AL25" s="71"/>
    </row>
    <row r="26" spans="1:38" ht="12.75" customHeight="1">
      <c r="A26" s="22"/>
      <c r="C26" s="63" t="s">
        <v>15</v>
      </c>
      <c r="D26" s="64"/>
      <c r="E26" s="66">
        <f>E24-E25</f>
        <v>3</v>
      </c>
      <c r="F26" s="70"/>
      <c r="G26" s="66">
        <f>G24-G25</f>
        <v>9</v>
      </c>
      <c r="H26" s="70"/>
      <c r="I26" s="66">
        <f>I24-I25</f>
        <v>20</v>
      </c>
      <c r="J26" s="70"/>
      <c r="K26" s="66">
        <f>K24-K25</f>
        <v>9</v>
      </c>
      <c r="L26" s="70"/>
      <c r="M26" s="66">
        <f>M24-M25</f>
        <v>9</v>
      </c>
      <c r="N26" s="70"/>
      <c r="O26" s="66">
        <f>O24-O25</f>
        <v>9</v>
      </c>
      <c r="P26" s="70"/>
      <c r="Q26" s="66">
        <f>Q24-Q25</f>
        <v>6</v>
      </c>
      <c r="R26" s="70"/>
      <c r="S26" s="66">
        <f>S24-S25</f>
        <v>13</v>
      </c>
      <c r="T26" s="70"/>
      <c r="U26" s="66">
        <f>U24-U25</f>
        <v>8</v>
      </c>
      <c r="V26" s="70"/>
      <c r="W26" s="66">
        <f>W24-W25</f>
        <v>3</v>
      </c>
      <c r="X26" s="70"/>
      <c r="Y26" s="66">
        <f>Y24-Y25</f>
        <v>4</v>
      </c>
      <c r="Z26" s="70"/>
      <c r="AA26" s="66">
        <f>AA24-AA25</f>
        <v>1</v>
      </c>
      <c r="AB26" s="70"/>
      <c r="AC26" s="66">
        <f>AC24-AC25</f>
        <v>4</v>
      </c>
      <c r="AD26" s="70"/>
      <c r="AE26" s="66">
        <f>AE24-AE25</f>
        <v>2</v>
      </c>
      <c r="AF26" s="70"/>
      <c r="AG26" s="66">
        <f>AG24-AG25</f>
        <v>1</v>
      </c>
      <c r="AH26" s="70"/>
      <c r="AI26" s="66">
        <f>AI24-AI25</f>
        <v>8</v>
      </c>
      <c r="AJ26" s="70"/>
      <c r="AK26" s="66">
        <f>SUM(E26:AJ26)</f>
        <v>109</v>
      </c>
      <c r="AL26" s="67"/>
    </row>
  </sheetData>
  <mergeCells count="87"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3"/>
    <mergeCell ref="E23:F23"/>
    <mergeCell ref="G23:H23"/>
    <mergeCell ref="I23:J23"/>
    <mergeCell ref="K23:L23"/>
    <mergeCell ref="M23:N23"/>
    <mergeCell ref="O23:P23"/>
    <mergeCell ref="Q23:R23"/>
    <mergeCell ref="S23:T23"/>
    <mergeCell ref="AE23:AF23"/>
    <mergeCell ref="AG23:AH23"/>
    <mergeCell ref="AI23:AJ23"/>
    <mergeCell ref="U23:V23"/>
    <mergeCell ref="W23:X23"/>
    <mergeCell ref="Y23:Z23"/>
    <mergeCell ref="AA23:AB23"/>
    <mergeCell ref="C24:D24"/>
    <mergeCell ref="E24:F24"/>
    <mergeCell ref="I24:J24"/>
    <mergeCell ref="AC23:AD23"/>
    <mergeCell ref="C22:D23"/>
    <mergeCell ref="E22:F22"/>
    <mergeCell ref="G22:H22"/>
    <mergeCell ref="I22:J22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C25:D25"/>
    <mergeCell ref="E25:F25"/>
    <mergeCell ref="G25:H25"/>
    <mergeCell ref="I25:J25"/>
    <mergeCell ref="K25:L25"/>
    <mergeCell ref="M25:N25"/>
    <mergeCell ref="O25:P25"/>
    <mergeCell ref="Q25:R25"/>
    <mergeCell ref="E26:F26"/>
    <mergeCell ref="G26:H26"/>
    <mergeCell ref="AA25:AB25"/>
    <mergeCell ref="AC25:AD25"/>
    <mergeCell ref="S25:T25"/>
    <mergeCell ref="U25:V25"/>
    <mergeCell ref="W25:X25"/>
    <mergeCell ref="Y25:Z25"/>
    <mergeCell ref="Y26:Z26"/>
    <mergeCell ref="AA26:AB26"/>
    <mergeCell ref="AI25:AJ25"/>
    <mergeCell ref="AK25:AL25"/>
    <mergeCell ref="AE25:AF25"/>
    <mergeCell ref="AG25:AH25"/>
    <mergeCell ref="AC26:AD26"/>
    <mergeCell ref="AE26:AF26"/>
    <mergeCell ref="AG26:AH26"/>
    <mergeCell ref="AI26:AJ26"/>
    <mergeCell ref="AK26:AL26"/>
    <mergeCell ref="G24:H24"/>
    <mergeCell ref="I26:J26"/>
    <mergeCell ref="K26:L26"/>
    <mergeCell ref="M26:N26"/>
    <mergeCell ref="O26:P26"/>
    <mergeCell ref="Q26:R26"/>
    <mergeCell ref="S26:T26"/>
    <mergeCell ref="U26:V26"/>
    <mergeCell ref="W26:X26"/>
  </mergeCells>
  <conditionalFormatting sqref="A8:AN8 A20:AD20 A14:AN14">
    <cfRule type="expression" priority="1" dxfId="0" stopIfTrue="1">
      <formula>A8-ROUND(A8,0)&gt;0</formula>
    </cfRule>
  </conditionalFormatting>
  <printOptions horizontalCentered="1"/>
  <pageMargins left="0.35" right="0.3" top="0.7" bottom="0.7" header="0.7" footer="0.7"/>
  <pageSetup fitToHeight="1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2007-12-26T06:07:49Z</cp:lastPrinted>
  <dcterms:created xsi:type="dcterms:W3CDTF">1999-07-05T15:56:35Z</dcterms:created>
  <cp:category/>
  <cp:version/>
  <cp:contentType/>
  <cp:contentStatus/>
</cp:coreProperties>
</file>